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BA84786E-6C9E-4FD8-8122-E9AA9CFCCD7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7" r:id="rId1"/>
  </sheets>
  <definedNames>
    <definedName name="대구">#REF!</definedName>
    <definedName name="부산">#REF!</definedName>
    <definedName name="서울">#REF!</definedName>
  </definedNames>
  <calcPr calcId="181029" iterateCount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9" i="7" l="1"/>
  <c r="I8" i="7"/>
  <c r="N7" i="7"/>
  <c r="G7" i="7"/>
  <c r="K6" i="7"/>
  <c r="I6" i="7"/>
  <c r="N5" i="7"/>
  <c r="M5" i="7"/>
  <c r="I5" i="7"/>
  <c r="P4" i="7"/>
  <c r="N4" i="7"/>
  <c r="M4" i="7"/>
  <c r="I4" i="7"/>
  <c r="P3" i="7"/>
  <c r="M3" i="7"/>
  <c r="I3" i="7"/>
  <c r="N3" i="7" s="1"/>
  <c r="B3" i="7" a="1"/>
  <c r="B9" i="7" s="1"/>
  <c r="B3" i="7" l="1"/>
  <c r="B4" i="7"/>
  <c r="B5" i="7"/>
  <c r="B6" i="7"/>
  <c r="B7" i="7"/>
  <c r="B8" i="7"/>
  <c r="L3" i="7" l="1"/>
  <c r="K3" i="7"/>
  <c r="K5" i="7"/>
  <c r="L4" i="7"/>
  <c r="K4" i="7"/>
  <c r="O3" i="7"/>
</calcChain>
</file>

<file path=xl/sharedStrings.xml><?xml version="1.0" encoding="utf-8"?>
<sst xmlns="http://schemas.openxmlformats.org/spreadsheetml/2006/main" count="34" uniqueCount="30">
  <si>
    <t>N</t>
  </si>
  <si>
    <t>종목</t>
  </si>
  <si>
    <t>상태</t>
  </si>
  <si>
    <t>수량</t>
  </si>
  <si>
    <t>삼성전자</t>
  </si>
  <si>
    <t>매수</t>
  </si>
  <si>
    <t>매도</t>
  </si>
  <si>
    <t>HMM</t>
  </si>
  <si>
    <t>현대차</t>
  </si>
  <si>
    <t>보유</t>
  </si>
  <si>
    <t>날짜</t>
  </si>
  <si>
    <t>COUNT</t>
  </si>
  <si>
    <t>단가</t>
  </si>
  <si>
    <t>금액</t>
  </si>
  <si>
    <t>COUNTIF</t>
  </si>
  <si>
    <t>COUNTA</t>
  </si>
  <si>
    <t>COUNTIFS</t>
  </si>
  <si>
    <t>COUNTBLANK</t>
  </si>
  <si>
    <t>COUNTUNIQUE</t>
  </si>
  <si>
    <t>005930</t>
  </si>
  <si>
    <t>한국금융지주</t>
  </si>
  <si>
    <t>071050</t>
  </si>
  <si>
    <t>CJ대한통운</t>
  </si>
  <si>
    <t>000120</t>
  </si>
  <si>
    <t>005380</t>
  </si>
  <si>
    <t>011200</t>
  </si>
  <si>
    <t>JYP Ent.</t>
  </si>
  <si>
    <t>035900</t>
  </si>
  <si>
    <t>TIGER 200</t>
  </si>
  <si>
    <t>102110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</si>
</sst>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7" formatCode="yyyy\-mm\-dd"/>
    <numFmt numFmtId="178" formatCode="yyyy/mm/dd\ am/pm\ hh:mm"/>
    <numFmt numFmtId="179" formatCode="yyyy\-m\-d"/>
    <numFmt numFmtId="180" formatCode="yyyy\.\ m\.\ d"/>
  </numFmts>
  <fonts count="14">
    <font>
      <sz val="10"/>
      <color rgb="FF000000"/>
      <name val="Arial"/>
    </font>
    <font>
      <sz val="10"/>
      <color theme="1"/>
      <name val="Arial"/>
      <family val="2"/>
    </font>
    <font>
      <sz val="10"/>
      <color theme="1"/>
      <name val="Arial"/>
      <family val="2"/>
    </font>
    <font>
      <b/>
      <sz val="11"/>
      <color rgb="FF006100"/>
      <name val="&quot;맑은 고딕&quot;"/>
      <family val="3"/>
      <charset val="129"/>
    </font>
    <font>
      <b/>
      <sz val="11"/>
      <color rgb="FF000000"/>
      <name val="&quot;맑은 고딕&quot;"/>
      <family val="3"/>
      <charset val="129"/>
    </font>
    <font>
      <sz val="11"/>
      <color rgb="FF000000"/>
      <name val="&quot;맑은 고딕&quot;"/>
      <family val="3"/>
      <charset val="129"/>
    </font>
    <font>
      <b/>
      <sz val="11"/>
      <color theme="0"/>
      <name val="&quot;맑은 고딕&quot;"/>
      <family val="3"/>
      <charset val="129"/>
    </font>
    <font>
      <sz val="12"/>
      <color theme="1"/>
      <name val="Inconsolata"/>
    </font>
    <font>
      <sz val="11"/>
      <color theme="0"/>
      <name val="Arial"/>
      <family val="2"/>
    </font>
    <font>
      <sz val="11"/>
      <color rgb="FFFFFFFF"/>
      <name val="Arial"/>
      <family val="2"/>
    </font>
    <font>
      <sz val="12"/>
      <color theme="1"/>
      <name val="Arial"/>
      <family val="2"/>
    </font>
    <font>
      <sz val="11"/>
      <color rgb="FF000000"/>
      <name val="Arial"/>
      <family val="2"/>
    </font>
    <font>
      <strike/>
      <sz val="12"/>
      <color theme="1"/>
      <name val="Arial"/>
      <family val="2"/>
    </font>
    <font>
      <sz val="8"/>
      <name val="돋움"/>
      <family val="3"/>
      <charset val="129"/>
    </font>
  </fonts>
  <fills count="10">
    <fill>
      <patternFill patternType="none"/>
    </fill>
    <fill>
      <patternFill patternType="gray125"/>
    </fill>
    <fill>
      <patternFill patternType="solid">
        <fgColor rgb="FFD9EAD3"/>
        <bgColor rgb="FFD9EAD3"/>
      </patternFill>
    </fill>
    <fill>
      <patternFill patternType="solid">
        <fgColor rgb="FFFFFF00"/>
        <bgColor rgb="FFFFFF00"/>
      </patternFill>
    </fill>
    <fill>
      <patternFill patternType="solid">
        <fgColor rgb="FF274E13"/>
        <bgColor rgb="FF274E13"/>
      </patternFill>
    </fill>
    <fill>
      <patternFill patternType="solid">
        <fgColor rgb="FFFFFFFF"/>
        <bgColor rgb="FFFFFFFF"/>
      </patternFill>
    </fill>
    <fill>
      <patternFill patternType="solid">
        <fgColor rgb="FF98FB98"/>
        <bgColor rgb="FF98FB98"/>
      </patternFill>
    </fill>
    <fill>
      <patternFill patternType="solid">
        <fgColor rgb="FFFAFAD2"/>
        <bgColor rgb="FFFAFAD2"/>
      </patternFill>
    </fill>
    <fill>
      <patternFill patternType="solid">
        <fgColor rgb="FFF0F8FF"/>
        <bgColor rgb="FFF0F8FF"/>
      </patternFill>
    </fill>
    <fill>
      <patternFill patternType="solid">
        <fgColor rgb="FFF5FFF2"/>
        <bgColor rgb="FFF5FFF2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000000"/>
      </left>
      <right style="thin">
        <color rgb="FFCCCCCC"/>
      </right>
      <top style="thin">
        <color rgb="FF000000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000000"/>
      </top>
      <bottom style="thin">
        <color rgb="FFCCCCCC"/>
      </bottom>
      <diagonal/>
    </border>
    <border>
      <left style="thin">
        <color rgb="FFCCCCCC"/>
      </left>
      <right style="thin">
        <color rgb="FF000000"/>
      </right>
      <top style="thin">
        <color rgb="FF000000"/>
      </top>
      <bottom style="thin">
        <color rgb="FFCCCCCC"/>
      </bottom>
      <diagonal/>
    </border>
    <border>
      <left style="thin">
        <color rgb="FF000000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000000"/>
      </right>
      <top style="thin">
        <color rgb="FFCCCCCC"/>
      </top>
      <bottom style="thin">
        <color rgb="FFCCCCCC"/>
      </bottom>
      <diagonal/>
    </border>
    <border>
      <left style="thin">
        <color rgb="FF000000"/>
      </left>
      <right style="thin">
        <color rgb="FFCCCCCC"/>
      </right>
      <top style="thin">
        <color rgb="FFCCCCCC"/>
      </top>
      <bottom style="thin">
        <color rgb="FF000000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000000"/>
      </bottom>
      <diagonal/>
    </border>
    <border>
      <left style="thin">
        <color rgb="FFCCCCCC"/>
      </left>
      <right style="thin">
        <color rgb="FF000000"/>
      </right>
      <top style="thin">
        <color rgb="FFCCCCCC"/>
      </top>
      <bottom style="thin">
        <color rgb="FF000000"/>
      </bottom>
      <diagonal/>
    </border>
  </borders>
  <cellStyleXfs count="1">
    <xf numFmtId="0" fontId="0" fillId="0" borderId="0"/>
  </cellStyleXfs>
  <cellXfs count="51">
    <xf numFmtId="0" fontId="0" fillId="0" borderId="0" xfId="0" applyFont="1" applyAlignment="1"/>
    <xf numFmtId="0" fontId="1" fillId="0" borderId="0" xfId="0" applyFont="1"/>
    <xf numFmtId="0" fontId="0" fillId="0" borderId="0" xfId="0" applyFont="1"/>
    <xf numFmtId="0" fontId="3" fillId="3" borderId="1" xfId="0" applyFont="1" applyFill="1" applyBorder="1" applyAlignment="1">
      <alignment horizontal="center"/>
    </xf>
    <xf numFmtId="178" fontId="2" fillId="0" borderId="0" xfId="0" applyNumberFormat="1" applyFont="1"/>
    <xf numFmtId="0" fontId="5" fillId="0" borderId="0" xfId="0" applyFont="1" applyAlignment="1">
      <alignment horizontal="center"/>
    </xf>
    <xf numFmtId="179" fontId="2" fillId="0" borderId="0" xfId="0" applyNumberFormat="1" applyFont="1"/>
    <xf numFmtId="180" fontId="7" fillId="5" borderId="3" xfId="0" applyNumberFormat="1" applyFont="1" applyFill="1" applyBorder="1" applyAlignment="1"/>
    <xf numFmtId="0" fontId="7" fillId="5" borderId="3" xfId="0" applyFont="1" applyFill="1" applyBorder="1" applyAlignment="1"/>
    <xf numFmtId="49" fontId="7" fillId="5" borderId="3" xfId="0" applyNumberFormat="1" applyFont="1" applyFill="1" applyBorder="1" applyAlignment="1">
      <alignment horizontal="center"/>
    </xf>
    <xf numFmtId="3" fontId="10" fillId="5" borderId="3" xfId="0" applyNumberFormat="1" applyFont="1" applyFill="1" applyBorder="1" applyAlignment="1">
      <alignment horizontal="right"/>
    </xf>
    <xf numFmtId="0" fontId="11" fillId="0" borderId="0" xfId="0" applyFont="1"/>
    <xf numFmtId="180" fontId="7" fillId="6" borderId="3" xfId="0" applyNumberFormat="1" applyFont="1" applyFill="1" applyBorder="1" applyAlignment="1"/>
    <xf numFmtId="0" fontId="7" fillId="6" borderId="3" xfId="0" applyFont="1" applyFill="1" applyBorder="1" applyAlignment="1"/>
    <xf numFmtId="49" fontId="7" fillId="6" borderId="3" xfId="0" applyNumberFormat="1" applyFont="1" applyFill="1" applyBorder="1" applyAlignment="1">
      <alignment horizontal="center"/>
    </xf>
    <xf numFmtId="3" fontId="10" fillId="6" borderId="3" xfId="0" applyNumberFormat="1" applyFont="1" applyFill="1" applyBorder="1" applyAlignment="1">
      <alignment horizontal="right"/>
    </xf>
    <xf numFmtId="3" fontId="10" fillId="6" borderId="3" xfId="0" applyNumberFormat="1" applyFont="1" applyFill="1" applyBorder="1" applyAlignment="1">
      <alignment horizontal="right"/>
    </xf>
    <xf numFmtId="180" fontId="7" fillId="7" borderId="3" xfId="0" applyNumberFormat="1" applyFont="1" applyFill="1" applyBorder="1" applyAlignment="1"/>
    <xf numFmtId="0" fontId="7" fillId="7" borderId="3" xfId="0" applyFont="1" applyFill="1" applyBorder="1" applyAlignment="1"/>
    <xf numFmtId="49" fontId="7" fillId="7" borderId="3" xfId="0" applyNumberFormat="1" applyFont="1" applyFill="1" applyBorder="1" applyAlignment="1">
      <alignment horizontal="center"/>
    </xf>
    <xf numFmtId="3" fontId="10" fillId="7" borderId="3" xfId="0" applyNumberFormat="1" applyFont="1" applyFill="1" applyBorder="1" applyAlignment="1">
      <alignment horizontal="right"/>
    </xf>
    <xf numFmtId="3" fontId="10" fillId="7" borderId="3" xfId="0" applyNumberFormat="1" applyFont="1" applyFill="1" applyBorder="1" applyAlignment="1">
      <alignment horizontal="right"/>
    </xf>
    <xf numFmtId="3" fontId="10" fillId="5" borderId="3" xfId="0" applyNumberFormat="1" applyFont="1" applyFill="1" applyBorder="1" applyAlignment="1">
      <alignment horizontal="right"/>
    </xf>
    <xf numFmtId="3" fontId="12" fillId="7" borderId="3" xfId="0" applyNumberFormat="1" applyFont="1" applyFill="1" applyBorder="1" applyAlignment="1">
      <alignment horizontal="right"/>
    </xf>
    <xf numFmtId="180" fontId="7" fillId="8" borderId="3" xfId="0" applyNumberFormat="1" applyFont="1" applyFill="1" applyBorder="1" applyAlignment="1"/>
    <xf numFmtId="0" fontId="7" fillId="8" borderId="3" xfId="0" applyFont="1" applyFill="1" applyBorder="1" applyAlignment="1"/>
    <xf numFmtId="49" fontId="7" fillId="8" borderId="3" xfId="0" applyNumberFormat="1" applyFont="1" applyFill="1" applyBorder="1" applyAlignment="1">
      <alignment horizontal="center"/>
    </xf>
    <xf numFmtId="3" fontId="10" fillId="8" borderId="3" xfId="0" applyNumberFormat="1" applyFont="1" applyFill="1" applyBorder="1" applyAlignment="1">
      <alignment horizontal="right"/>
    </xf>
    <xf numFmtId="3" fontId="10" fillId="8" borderId="3" xfId="0" applyNumberFormat="1" applyFont="1" applyFill="1" applyBorder="1" applyAlignment="1">
      <alignment horizontal="right"/>
    </xf>
    <xf numFmtId="177" fontId="5" fillId="7" borderId="1" xfId="0" applyNumberFormat="1" applyFont="1" applyFill="1" applyBorder="1" applyAlignment="1">
      <alignment horizontal="center"/>
    </xf>
    <xf numFmtId="177" fontId="5" fillId="9" borderId="2" xfId="0" applyNumberFormat="1" applyFont="1" applyFill="1" applyBorder="1" applyAlignment="1">
      <alignment horizontal="center"/>
    </xf>
    <xf numFmtId="0" fontId="0" fillId="0" borderId="0" xfId="0" applyFont="1" applyAlignment="1"/>
    <xf numFmtId="0" fontId="6" fillId="4" borderId="4" xfId="0" applyFont="1" applyFill="1" applyBorder="1" applyAlignment="1">
      <alignment horizontal="center"/>
    </xf>
    <xf numFmtId="0" fontId="6" fillId="4" borderId="5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/>
    </xf>
    <xf numFmtId="0" fontId="9" fillId="4" borderId="5" xfId="0" applyFont="1" applyFill="1" applyBorder="1" applyAlignment="1">
      <alignment horizontal="center"/>
    </xf>
    <xf numFmtId="0" fontId="8" fillId="4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3" fontId="10" fillId="5" borderId="8" xfId="0" applyNumberFormat="1" applyFont="1" applyFill="1" applyBorder="1" applyAlignment="1">
      <alignment horizontal="right"/>
    </xf>
    <xf numFmtId="3" fontId="10" fillId="6" borderId="8" xfId="0" applyNumberFormat="1" applyFont="1" applyFill="1" applyBorder="1" applyAlignment="1">
      <alignment horizontal="right"/>
    </xf>
    <xf numFmtId="3" fontId="10" fillId="7" borderId="8" xfId="0" applyNumberFormat="1" applyFont="1" applyFill="1" applyBorder="1" applyAlignment="1">
      <alignment horizontal="right"/>
    </xf>
    <xf numFmtId="3" fontId="12" fillId="7" borderId="8" xfId="0" applyNumberFormat="1" applyFont="1" applyFill="1" applyBorder="1" applyAlignment="1">
      <alignment horizontal="right"/>
    </xf>
    <xf numFmtId="3" fontId="10" fillId="8" borderId="8" xfId="0" applyNumberFormat="1" applyFont="1" applyFill="1" applyBorder="1" applyAlignment="1">
      <alignment horizontal="right"/>
    </xf>
    <xf numFmtId="0" fontId="4" fillId="2" borderId="9" xfId="0" applyFont="1" applyFill="1" applyBorder="1" applyAlignment="1">
      <alignment horizontal="center"/>
    </xf>
    <xf numFmtId="180" fontId="7" fillId="5" borderId="10" xfId="0" applyNumberFormat="1" applyFont="1" applyFill="1" applyBorder="1" applyAlignment="1"/>
    <xf numFmtId="0" fontId="7" fillId="5" borderId="10" xfId="0" applyFont="1" applyFill="1" applyBorder="1" applyAlignment="1"/>
    <xf numFmtId="49" fontId="7" fillId="5" borderId="10" xfId="0" applyNumberFormat="1" applyFont="1" applyFill="1" applyBorder="1" applyAlignment="1">
      <alignment horizontal="center"/>
    </xf>
    <xf numFmtId="3" fontId="10" fillId="5" borderId="10" xfId="0" applyNumberFormat="1" applyFont="1" applyFill="1" applyBorder="1" applyAlignment="1">
      <alignment horizontal="right"/>
    </xf>
    <xf numFmtId="3" fontId="10" fillId="5" borderId="10" xfId="0" applyNumberFormat="1" applyFont="1" applyFill="1" applyBorder="1" applyAlignment="1">
      <alignment horizontal="right"/>
    </xf>
    <xf numFmtId="3" fontId="10" fillId="5" borderId="11" xfId="0" applyNumberFormat="1" applyFont="1" applyFill="1" applyBorder="1" applyAlignment="1">
      <alignment horizontal="right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</sheetPr>
  <dimension ref="A1:Z990"/>
  <sheetViews>
    <sheetView tabSelected="1" workbookViewId="0">
      <selection activeCell="P23" sqref="P23"/>
    </sheetView>
  </sheetViews>
  <sheetFormatPr defaultColWidth="14.42578125" defaultRowHeight="15.75" customHeight="1"/>
  <cols>
    <col min="1" max="1" width="4.5703125" customWidth="1"/>
    <col min="2" max="2" width="5.5703125" customWidth="1"/>
    <col min="3" max="3" width="13.7109375" customWidth="1"/>
    <col min="4" max="4" width="14.42578125" customWidth="1"/>
    <col min="5" max="5" width="9.140625" customWidth="1"/>
    <col min="6" max="6" width="6.5703125" customWidth="1"/>
    <col min="7" max="7" width="11.7109375" bestFit="1" customWidth="1"/>
    <col min="8" max="8" width="6" customWidth="1"/>
    <col min="9" max="9" width="14.42578125" customWidth="1"/>
    <col min="10" max="10" width="4.5703125" customWidth="1"/>
    <col min="11" max="14" width="12.7109375" customWidth="1"/>
    <col min="15" max="15" width="15.85546875" customWidth="1"/>
    <col min="16" max="16" width="16.7109375" customWidth="1"/>
    <col min="17" max="25" width="14.42578125" customWidth="1"/>
  </cols>
  <sheetData>
    <row r="1" spans="1:26">
      <c r="T1" s="2"/>
      <c r="U1" s="2"/>
      <c r="V1" s="2"/>
      <c r="W1" s="2"/>
      <c r="X1" s="2"/>
      <c r="Y1" s="2"/>
      <c r="Z1" s="2"/>
    </row>
    <row r="2" spans="1:26">
      <c r="B2" s="32" t="s">
        <v>0</v>
      </c>
      <c r="C2" s="33" t="s">
        <v>10</v>
      </c>
      <c r="D2" s="34" t="s">
        <v>1</v>
      </c>
      <c r="E2" s="35" t="s">
        <v>1</v>
      </c>
      <c r="F2" s="36" t="s">
        <v>2</v>
      </c>
      <c r="G2" s="34" t="s">
        <v>12</v>
      </c>
      <c r="H2" s="34" t="s">
        <v>3</v>
      </c>
      <c r="I2" s="37" t="s">
        <v>13</v>
      </c>
      <c r="K2" s="3" t="s">
        <v>11</v>
      </c>
      <c r="L2" s="3" t="s">
        <v>15</v>
      </c>
      <c r="M2" s="3" t="s">
        <v>14</v>
      </c>
      <c r="N2" s="3" t="s">
        <v>16</v>
      </c>
      <c r="O2" s="3" t="s">
        <v>17</v>
      </c>
      <c r="P2" s="3" t="s">
        <v>18</v>
      </c>
      <c r="U2" s="2"/>
      <c r="W2" s="2"/>
      <c r="X2" s="2"/>
      <c r="Y2" s="2"/>
      <c r="Z2" s="2"/>
    </row>
    <row r="3" spans="1:26" ht="15.75" customHeight="1">
      <c r="B3" s="38">
        <f t="array" ref="B3:B9">ROW(B3:B9)-2</f>
        <v>1</v>
      </c>
      <c r="C3" s="7">
        <v>44866</v>
      </c>
      <c r="D3" s="8" t="s">
        <v>4</v>
      </c>
      <c r="E3" s="9" t="s">
        <v>19</v>
      </c>
      <c r="F3" s="10" t="s">
        <v>6</v>
      </c>
      <c r="G3" s="10">
        <v>77400</v>
      </c>
      <c r="H3" s="10">
        <v>120</v>
      </c>
      <c r="I3" s="39">
        <f t="shared" ref="I3:I6" si="0">G3*H3</f>
        <v>9288000</v>
      </c>
      <c r="K3" s="11">
        <f>COUNT(B3:D9)</f>
        <v>14</v>
      </c>
      <c r="L3" s="11">
        <f>COUNTA(B3:D9)</f>
        <v>21</v>
      </c>
      <c r="M3" s="11">
        <f>COUNTIF(G3:G9,"&gt;150000")</f>
        <v>1</v>
      </c>
      <c r="N3" s="1">
        <f>COUNTIFS(G3:G9, "&lt;100000", I3:I9, "&lt;10000000")</f>
        <v>3</v>
      </c>
      <c r="O3" s="11">
        <f>COUNTBLANK(B7:I7)</f>
        <v>3</v>
      </c>
      <c r="P3" s="1">
        <f ca="1">IFERROR(__xludf.DUMMYFUNCTION("COUNTUNIQUE(F3:F17)"),3)</f>
        <v>3</v>
      </c>
      <c r="U3" s="2"/>
      <c r="W3" s="2"/>
      <c r="X3" s="2"/>
      <c r="Y3" s="4"/>
      <c r="Z3" s="2"/>
    </row>
    <row r="4" spans="1:26" ht="15.75" customHeight="1">
      <c r="B4" s="38">
        <v>2</v>
      </c>
      <c r="C4" s="12">
        <v>44866</v>
      </c>
      <c r="D4" s="13" t="s">
        <v>20</v>
      </c>
      <c r="E4" s="14" t="s">
        <v>21</v>
      </c>
      <c r="F4" s="15" t="s">
        <v>5</v>
      </c>
      <c r="G4" s="16">
        <v>78900</v>
      </c>
      <c r="H4" s="16">
        <v>135</v>
      </c>
      <c r="I4" s="40">
        <f t="shared" si="0"/>
        <v>10651500</v>
      </c>
      <c r="K4" s="11">
        <f>COUNT(B7:I7)</f>
        <v>2</v>
      </c>
      <c r="L4" s="11">
        <f>COUNTA(B7:I7)</f>
        <v>5</v>
      </c>
      <c r="M4" s="11">
        <f>COUNTIF(C3:C9,"="&amp;DATE(2022, 11, 1))</f>
        <v>2</v>
      </c>
      <c r="N4" s="1">
        <f>COUNTIFS(F3:F9, "매수", H3:H9, "&lt;150")</f>
        <v>2</v>
      </c>
      <c r="P4" s="1">
        <f ca="1">IFERROR(__xludf.DUMMYFUNCTION("COUNTUNIQUE(C3:C17)"),4)</f>
        <v>4</v>
      </c>
      <c r="U4" s="2"/>
      <c r="W4" s="2"/>
      <c r="X4" s="2"/>
      <c r="Y4" s="2"/>
      <c r="Z4" s="2"/>
    </row>
    <row r="5" spans="1:26" ht="15.75" customHeight="1">
      <c r="B5" s="38">
        <v>3</v>
      </c>
      <c r="C5" s="17">
        <v>44867</v>
      </c>
      <c r="D5" s="18" t="s">
        <v>22</v>
      </c>
      <c r="E5" s="19" t="s">
        <v>23</v>
      </c>
      <c r="F5" s="20" t="s">
        <v>5</v>
      </c>
      <c r="G5" s="21">
        <v>126500</v>
      </c>
      <c r="H5" s="21">
        <v>122</v>
      </c>
      <c r="I5" s="41">
        <f t="shared" si="0"/>
        <v>15433000</v>
      </c>
      <c r="K5" s="2">
        <f>COUNT(B7:I7,"011200")</f>
        <v>3</v>
      </c>
      <c r="L5" s="5"/>
      <c r="M5" s="11">
        <f>COUNTIF(C3:C9,"&lt;="&amp;DATE(2022, 11, 2))</f>
        <v>4</v>
      </c>
      <c r="N5" s="2">
        <f>COUNTIFS($C$2:$C9,"&gt;="&amp;DATE(2022, 11, 1),$C$2:$C9,"&lt;="&amp;DATE(2022, 11, 2))</f>
        <v>4</v>
      </c>
      <c r="O5" s="2"/>
      <c r="U5" s="2"/>
      <c r="V5" s="2"/>
      <c r="W5" s="2"/>
      <c r="X5" s="2"/>
      <c r="Y5" s="2"/>
      <c r="Z5" s="2"/>
    </row>
    <row r="6" spans="1:26" ht="15.75" customHeight="1">
      <c r="B6" s="38">
        <v>4</v>
      </c>
      <c r="C6" s="7">
        <v>44867</v>
      </c>
      <c r="D6" s="8" t="s">
        <v>8</v>
      </c>
      <c r="E6" s="9" t="s">
        <v>24</v>
      </c>
      <c r="F6" s="22" t="s">
        <v>5</v>
      </c>
      <c r="G6" s="10">
        <v>213500</v>
      </c>
      <c r="H6" s="10">
        <v>530</v>
      </c>
      <c r="I6" s="39">
        <f t="shared" si="0"/>
        <v>113155000</v>
      </c>
      <c r="K6" s="11">
        <f>COUNT(1,2,3,4,5,C3:C9)</f>
        <v>12</v>
      </c>
      <c r="L6" s="5"/>
      <c r="O6" s="2"/>
      <c r="U6" s="2"/>
      <c r="V6" s="2"/>
      <c r="W6" s="2"/>
      <c r="X6" s="2"/>
      <c r="Y6" s="2"/>
      <c r="Z6" s="2"/>
    </row>
    <row r="7" spans="1:26" ht="15.75" customHeight="1">
      <c r="B7" s="38">
        <v>5</v>
      </c>
      <c r="C7" s="17">
        <v>44868</v>
      </c>
      <c r="D7" s="18" t="s">
        <v>7</v>
      </c>
      <c r="E7" s="19" t="s">
        <v>25</v>
      </c>
      <c r="F7" s="20"/>
      <c r="G7" s="21" t="e">
        <f>D7/E7</f>
        <v>#VALUE!</v>
      </c>
      <c r="H7" s="23"/>
      <c r="I7" s="42"/>
      <c r="J7" s="5"/>
      <c r="N7" s="2">
        <f>COUNTIFS(C3:C9, "&gt;="&amp;N8, C3:C9, "&lt;="&amp;N9)</f>
        <v>5</v>
      </c>
      <c r="U7" s="2"/>
      <c r="V7" s="2"/>
      <c r="W7" s="2"/>
      <c r="X7" s="2"/>
      <c r="Y7" s="2"/>
      <c r="Z7" s="2"/>
    </row>
    <row r="8" spans="1:26" ht="15.75" customHeight="1">
      <c r="B8" s="38">
        <v>6</v>
      </c>
      <c r="C8" s="24">
        <v>44870</v>
      </c>
      <c r="D8" s="25" t="s">
        <v>26</v>
      </c>
      <c r="E8" s="26" t="s">
        <v>27</v>
      </c>
      <c r="F8" s="27" t="s">
        <v>6</v>
      </c>
      <c r="G8" s="28">
        <v>46950</v>
      </c>
      <c r="H8" s="28">
        <v>20</v>
      </c>
      <c r="I8" s="43">
        <f t="shared" ref="I8:I9" si="1">G8*H8</f>
        <v>939000</v>
      </c>
      <c r="J8" s="2"/>
      <c r="N8" s="29">
        <v>44866</v>
      </c>
      <c r="U8" s="2"/>
      <c r="V8" s="2"/>
      <c r="W8" s="2"/>
      <c r="X8" s="2"/>
      <c r="Y8" s="2"/>
      <c r="Z8" s="2"/>
    </row>
    <row r="9" spans="1:26" ht="15.75" customHeight="1">
      <c r="B9" s="44">
        <v>7</v>
      </c>
      <c r="C9" s="45">
        <v>44870</v>
      </c>
      <c r="D9" s="46" t="s">
        <v>28</v>
      </c>
      <c r="E9" s="47" t="s">
        <v>29</v>
      </c>
      <c r="F9" s="48" t="s">
        <v>9</v>
      </c>
      <c r="G9" s="49">
        <v>39475</v>
      </c>
      <c r="H9" s="49">
        <v>55</v>
      </c>
      <c r="I9" s="50">
        <f t="shared" si="1"/>
        <v>2171125</v>
      </c>
      <c r="J9" s="2"/>
      <c r="N9" s="30">
        <v>44868</v>
      </c>
      <c r="U9" s="2"/>
      <c r="V9" s="2"/>
      <c r="W9" s="2"/>
      <c r="X9" s="2"/>
      <c r="Y9" s="2"/>
      <c r="Z9" s="2"/>
    </row>
    <row r="10" spans="1:26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P10" s="2"/>
      <c r="T10" s="2"/>
      <c r="U10" s="2"/>
      <c r="V10" s="2"/>
      <c r="W10" s="2"/>
      <c r="X10" s="2"/>
      <c r="Y10" s="2"/>
      <c r="Z10" s="2"/>
    </row>
    <row r="11" spans="1:26">
      <c r="A11" s="2"/>
      <c r="B11" s="2"/>
      <c r="C11" s="2"/>
      <c r="D11" s="2"/>
      <c r="E11" s="2"/>
      <c r="F11" s="2"/>
      <c r="G11" s="2"/>
      <c r="H11" s="2"/>
      <c r="I11" s="2"/>
      <c r="J11" s="2"/>
      <c r="K11" s="5"/>
      <c r="L11" s="5"/>
      <c r="M11" s="2"/>
      <c r="N11" s="2"/>
      <c r="O11" s="2"/>
      <c r="P11" s="5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>
      <c r="A12" s="2"/>
      <c r="B12" s="2"/>
      <c r="C12" s="2"/>
      <c r="D12" s="2"/>
      <c r="E12" s="2"/>
      <c r="F12" s="2"/>
      <c r="G12" s="2"/>
      <c r="H12" s="2"/>
      <c r="I12" s="2"/>
      <c r="J12" s="2"/>
      <c r="K12" s="5"/>
      <c r="M12" s="2"/>
      <c r="N12" s="2"/>
      <c r="O12" s="2"/>
      <c r="P12" s="5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>
      <c r="A13" s="2"/>
      <c r="B13" s="2"/>
      <c r="C13" s="2"/>
      <c r="D13" s="2"/>
      <c r="E13" s="2"/>
      <c r="F13" s="2"/>
      <c r="G13" s="2"/>
      <c r="H13" s="2"/>
      <c r="I13" s="2"/>
      <c r="J13" s="2"/>
      <c r="K13" s="5"/>
      <c r="L13" s="5"/>
      <c r="M13" s="2"/>
      <c r="N13" s="2"/>
      <c r="O13" s="2"/>
      <c r="P13" s="5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>
      <c r="A14" s="2"/>
      <c r="B14" s="2"/>
      <c r="C14" s="2"/>
      <c r="D14" s="2"/>
      <c r="E14" s="2"/>
      <c r="F14" s="2"/>
      <c r="G14" s="2"/>
      <c r="H14" s="2"/>
      <c r="I14" s="2"/>
      <c r="J14" s="2"/>
      <c r="K14" s="5"/>
      <c r="L14" s="5"/>
      <c r="M14" s="2"/>
      <c r="N14" s="2"/>
      <c r="O14" s="31"/>
      <c r="P14" s="5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>
      <c r="A15" s="2"/>
      <c r="B15" s="2"/>
      <c r="C15" s="2"/>
      <c r="D15" s="2"/>
      <c r="E15" s="2"/>
      <c r="F15" s="2"/>
      <c r="G15" s="2"/>
      <c r="H15" s="2"/>
      <c r="I15" s="2"/>
      <c r="J15" s="2"/>
      <c r="K15" s="5"/>
      <c r="L15" s="5"/>
      <c r="M15" s="2"/>
      <c r="N15" s="2"/>
      <c r="O15" s="2"/>
      <c r="P15" s="5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>
      <c r="A16" s="2"/>
      <c r="B16" s="2"/>
      <c r="C16" s="2"/>
      <c r="D16" s="2"/>
      <c r="E16" s="2"/>
      <c r="F16" s="2"/>
      <c r="G16" s="2"/>
      <c r="H16" s="2"/>
      <c r="I16" s="2"/>
      <c r="J16" s="2"/>
      <c r="K16" s="5"/>
      <c r="L16" s="5"/>
      <c r="M16" s="2"/>
      <c r="N16" s="2"/>
      <c r="O16" s="2"/>
      <c r="P16" s="5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>
      <c r="A17" s="2"/>
      <c r="B17" s="2"/>
      <c r="C17" s="2"/>
      <c r="D17" s="2"/>
      <c r="E17" s="2"/>
      <c r="F17" s="2"/>
      <c r="G17" s="2"/>
      <c r="H17" s="2"/>
      <c r="I17" s="2"/>
      <c r="J17" s="2"/>
      <c r="K17" s="5"/>
      <c r="L17" s="5"/>
      <c r="M17" s="2"/>
      <c r="N17" s="2"/>
      <c r="O17" s="2"/>
      <c r="P17" s="5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>
      <c r="A18" s="2"/>
      <c r="B18" s="2"/>
      <c r="C18" s="2"/>
      <c r="D18" s="2"/>
      <c r="E18" s="2"/>
      <c r="F18" s="2"/>
      <c r="G18" s="2"/>
      <c r="H18" s="2"/>
      <c r="I18" s="2"/>
      <c r="J18" s="2"/>
      <c r="K18" s="5"/>
      <c r="L18" s="5"/>
      <c r="M18" s="2"/>
      <c r="N18" s="2"/>
      <c r="O18" s="2"/>
      <c r="P18" s="5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>
      <c r="A19" s="2"/>
      <c r="B19" s="2"/>
      <c r="C19" s="2"/>
      <c r="D19" s="2"/>
      <c r="E19" s="2"/>
      <c r="F19" s="2"/>
      <c r="G19" s="2"/>
      <c r="H19" s="2"/>
      <c r="I19" s="2"/>
      <c r="J19" s="2"/>
      <c r="K19" s="5"/>
      <c r="L19" s="5"/>
      <c r="M19" s="2"/>
      <c r="N19" s="2"/>
      <c r="O19" s="2"/>
      <c r="P19" s="5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>
      <c r="A20" s="2"/>
      <c r="B20" s="2"/>
      <c r="C20" s="2"/>
      <c r="D20" s="2"/>
      <c r="E20" s="2"/>
      <c r="F20" s="2"/>
      <c r="G20" s="2"/>
      <c r="H20" s="2"/>
      <c r="I20" s="2"/>
      <c r="J20" s="2"/>
      <c r="K20" s="5"/>
      <c r="L20" s="5"/>
      <c r="M20" s="2"/>
      <c r="N20" s="2"/>
      <c r="O20" s="2"/>
      <c r="P20" s="5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>
      <c r="A21" s="2"/>
      <c r="B21" s="2"/>
      <c r="C21" s="2"/>
      <c r="D21" s="2"/>
      <c r="E21" s="2"/>
      <c r="F21" s="2"/>
      <c r="G21" s="2"/>
      <c r="H21" s="2"/>
      <c r="I21" s="2"/>
      <c r="J21" s="2"/>
      <c r="K21" s="5"/>
      <c r="L21" s="5"/>
      <c r="M21" s="2"/>
      <c r="N21" s="2"/>
      <c r="O21" s="2"/>
      <c r="P21" s="5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>
      <c r="A22" s="2"/>
      <c r="B22" s="2"/>
      <c r="C22" s="2"/>
      <c r="D22" s="2"/>
      <c r="E22" s="2"/>
      <c r="F22" s="2"/>
      <c r="G22" s="2"/>
      <c r="H22" s="2"/>
      <c r="I22" s="2"/>
      <c r="J22" s="2"/>
      <c r="K22" s="5"/>
      <c r="L22" s="5"/>
      <c r="M22" s="2"/>
      <c r="N22" s="2"/>
      <c r="O22" s="2"/>
      <c r="P22" s="5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>
      <c r="A23" s="2"/>
      <c r="B23" s="2"/>
      <c r="C23" s="2"/>
      <c r="D23" s="2"/>
      <c r="E23" s="2"/>
      <c r="F23" s="2"/>
      <c r="G23" s="2"/>
      <c r="H23" s="2"/>
      <c r="I23" s="2"/>
      <c r="J23" s="2"/>
      <c r="K23" s="5"/>
      <c r="L23" s="5"/>
      <c r="M23" s="2"/>
      <c r="N23" s="2"/>
      <c r="O23" s="2"/>
      <c r="P23" s="5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>
      <c r="A24" s="6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>
      <c r="A25" s="6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>
      <c r="A26" s="6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>
      <c r="A27" s="6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>
      <c r="A28" s="6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>
      <c r="A29" s="6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>
      <c r="A30" s="6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>
      <c r="A31" s="6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>
      <c r="A32" s="6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>
      <c r="A33" s="6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>
      <c r="A34" s="6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>
      <c r="A35" s="6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2.75">
      <c r="A36" s="6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2.75">
      <c r="A37" s="6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2.75">
      <c r="A38" s="6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2.75">
      <c r="A39" s="6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2.75">
      <c r="A40" s="6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2.75">
      <c r="A41" s="6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2.75">
      <c r="A42" s="6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2.75">
      <c r="A43" s="6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2.75">
      <c r="A44" s="6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2.75">
      <c r="A45" s="6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2.75">
      <c r="A46" s="6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2.75">
      <c r="A47" s="6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2.75">
      <c r="A48" s="6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2.75">
      <c r="A49" s="6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2.75">
      <c r="A50" s="6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2.75">
      <c r="A51" s="6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2.75">
      <c r="A52" s="6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2.75">
      <c r="A53" s="6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2.75">
      <c r="A54" s="6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2.75">
      <c r="A55" s="6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2.75">
      <c r="A56" s="6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2.75">
      <c r="A57" s="6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2.75">
      <c r="A58" s="6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2.75">
      <c r="A59" s="6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2.75">
      <c r="A60" s="6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2.75">
      <c r="A61" s="6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2.75">
      <c r="A62" s="6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2.75">
      <c r="A63" s="6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2.75">
      <c r="A64" s="6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2.75">
      <c r="A65" s="6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2.75">
      <c r="A66" s="6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2.75">
      <c r="A67" s="6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2.75">
      <c r="A68" s="6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2.75">
      <c r="A69" s="6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2.75">
      <c r="A70" s="6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2.75">
      <c r="A71" s="6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2.75">
      <c r="A72" s="6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2.75">
      <c r="A73" s="6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2.75">
      <c r="A74" s="6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2.75">
      <c r="A75" s="6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2.75">
      <c r="A76" s="6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2.75">
      <c r="A77" s="6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2.75">
      <c r="A78" s="6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2.75">
      <c r="A79" s="6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2.75">
      <c r="A80" s="6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2.75">
      <c r="A81" s="6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2.75">
      <c r="A82" s="6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2.75">
      <c r="A83" s="6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2.75">
      <c r="A84" s="6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2.75">
      <c r="A85" s="6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2.75">
      <c r="A86" s="6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2.75">
      <c r="A87" s="6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2.75">
      <c r="A88" s="6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2.75">
      <c r="A89" s="6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2.75">
      <c r="A90" s="6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2.75">
      <c r="A91" s="6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2.75">
      <c r="A92" s="6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2.75">
      <c r="A93" s="6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2.75">
      <c r="A94" s="6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2.75">
      <c r="A95" s="6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2.75">
      <c r="A96" s="6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2.75">
      <c r="A97" s="6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2.75">
      <c r="A98" s="6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2.75">
      <c r="A99" s="6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2.75">
      <c r="A100" s="6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2.75">
      <c r="A101" s="6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2.75">
      <c r="A102" s="6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2.75">
      <c r="A103" s="6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2.75">
      <c r="A104" s="6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2.75">
      <c r="A105" s="6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2.75">
      <c r="A106" s="6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2.75">
      <c r="A107" s="6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2.75">
      <c r="A108" s="6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2.75">
      <c r="A109" s="6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2.75">
      <c r="A110" s="6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2.75">
      <c r="A111" s="6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2.75">
      <c r="A112" s="6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2.75">
      <c r="A113" s="6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2.75">
      <c r="A114" s="6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2.75">
      <c r="A115" s="6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2.75">
      <c r="A116" s="6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2.75">
      <c r="A117" s="6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2.75">
      <c r="A118" s="6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2.75">
      <c r="A119" s="6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2.75">
      <c r="A120" s="6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2.75">
      <c r="A121" s="6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2.75">
      <c r="A122" s="6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2.75">
      <c r="A123" s="6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2.75">
      <c r="A124" s="6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2.75">
      <c r="A125" s="6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2.75">
      <c r="A126" s="6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2.75">
      <c r="A127" s="6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2.75">
      <c r="A128" s="6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2.75">
      <c r="A129" s="6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2.75">
      <c r="A130" s="6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2.75">
      <c r="A131" s="6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2.75">
      <c r="A132" s="6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2.75">
      <c r="A133" s="6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2.75">
      <c r="A134" s="6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2.75">
      <c r="A135" s="6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2.75">
      <c r="A136" s="6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2.75">
      <c r="A137" s="6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2.75">
      <c r="A138" s="6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2.75">
      <c r="A139" s="6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2.75">
      <c r="A140" s="6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2.75">
      <c r="A141" s="6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2.75">
      <c r="A142" s="6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2.75">
      <c r="A143" s="6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2.75">
      <c r="A144" s="6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2.75">
      <c r="A145" s="6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2.75">
      <c r="A146" s="6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2.75">
      <c r="A147" s="6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2.75">
      <c r="A148" s="6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2.75">
      <c r="A149" s="6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2.75">
      <c r="A150" s="6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2.75">
      <c r="A151" s="6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2.75">
      <c r="A152" s="6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2.75">
      <c r="A153" s="6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2.75">
      <c r="A154" s="6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2.75">
      <c r="A155" s="6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2.75">
      <c r="A156" s="6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2.75">
      <c r="A157" s="6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2.75">
      <c r="A158" s="6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2.75">
      <c r="A159" s="6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2.75">
      <c r="A160" s="6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2.75">
      <c r="A161" s="6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2.75">
      <c r="A162" s="6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2.75">
      <c r="A163" s="6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2.75">
      <c r="A164" s="6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2.75">
      <c r="A165" s="6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2.75">
      <c r="A166" s="6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2.75">
      <c r="A167" s="6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2.75">
      <c r="A168" s="6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2.75">
      <c r="A169" s="6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2.75">
      <c r="A170" s="6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2.75">
      <c r="A171" s="6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2.75">
      <c r="A172" s="6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2.75">
      <c r="A173" s="6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2.75">
      <c r="A174" s="6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2.75">
      <c r="A175" s="6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2.75">
      <c r="A176" s="6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2.75">
      <c r="A177" s="6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2.75">
      <c r="A178" s="6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2.75">
      <c r="A179" s="6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2.75">
      <c r="A180" s="6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2.75">
      <c r="A181" s="6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2.75">
      <c r="A182" s="6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2.75">
      <c r="A183" s="6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2.75">
      <c r="A184" s="6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2.75">
      <c r="A185" s="6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2.75">
      <c r="A186" s="6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2.75">
      <c r="A187" s="6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2.75">
      <c r="A188" s="6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2.75">
      <c r="A189" s="6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2.75">
      <c r="A190" s="6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2.75">
      <c r="A191" s="6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2.75">
      <c r="A192" s="6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2.75">
      <c r="A193" s="6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2.75">
      <c r="A194" s="6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2.75">
      <c r="A195" s="6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2.75">
      <c r="A196" s="6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2.75">
      <c r="A197" s="6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2.75">
      <c r="A198" s="6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2.75">
      <c r="A199" s="6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2.75">
      <c r="A200" s="6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2.75">
      <c r="A201" s="6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2.75">
      <c r="A202" s="6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2.75">
      <c r="A203" s="6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2.75">
      <c r="A204" s="6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2.75">
      <c r="A205" s="6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2.75">
      <c r="A206" s="6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2.75">
      <c r="A207" s="6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2.75">
      <c r="A208" s="6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2.75">
      <c r="A209" s="6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2.75">
      <c r="A210" s="6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2.75">
      <c r="A211" s="6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2.75">
      <c r="A212" s="6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2.75">
      <c r="A213" s="6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2.75">
      <c r="A214" s="6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2.75">
      <c r="A215" s="6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2.75">
      <c r="A216" s="6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2.7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2.7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2.7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2.7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2.7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2.7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2.7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2.7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2.7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2.7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2.7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2.7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2.7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2.7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2.7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2.7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2.7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2.7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2.7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2.7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2.7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2.7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2.7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2.7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2.7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2.7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2.7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2.7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2.7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2.7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2.7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2.7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2.7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2.7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2.7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2.7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2.7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2.7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2.7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2.7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2.7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2.7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2.7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2.7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2.7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2.7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2.7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2.7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2.7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2.7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2.7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2.7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2.7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2.7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2.7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2.7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2.7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2.7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2.7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2.7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2.7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2.7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2.7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2.7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2.7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2.7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2.7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2.7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2.7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2.7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2.7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2.7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2.7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2.7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2.7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2.7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2.7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2.7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2.7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2.7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2.7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2.7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2.7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2.7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2.7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2.7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2.7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2.7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2.7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2.7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2.7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2.7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2.7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2.7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2.7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2.7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2.7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2.7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2.7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2.7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2.7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2.7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2.7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2.7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2.7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2.7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2.7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2.7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2.7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2.7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2.7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2.7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2.7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2.7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2.7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2.7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2.7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2.7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2.7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2.7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2.7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2.7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2.7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2.7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2.7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2.7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2.7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2.7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2.7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2.7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2.7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2.7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2.7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2.7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2.7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2.7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2.7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2.7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2.7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2.7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2.7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2.7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2.7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2.7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2.7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2.7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2.7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2.7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2.7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2.7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2.7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2.7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2.7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2.7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2.7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2.7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2.7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2.7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2.7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2.7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2.7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2.7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2.7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2.7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2.7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2.7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2.7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2.7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2.7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2.7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2.7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2.7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2.7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2.7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2.7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2.7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2.7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2.7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2.7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2.7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2.7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2.7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2.7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2.7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2.7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2.7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2.7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2.7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2.7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2.7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2.7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2.7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2.7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2.7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2.7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2.7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2.7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2.7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2.7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2.7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2.7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2.7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2.7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2.7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2.7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2.7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2.7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2.7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2.7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2.7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2.7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2.7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2.7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2.7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2.7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2.7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2.7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2.7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2.7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2.7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2.7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2.7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2.7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2.7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2.7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2.7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2.7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2.7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2.7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2.7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2.7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2.7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2.7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2.7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2.7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2.7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2.7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2.7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2.7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2.7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2.7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2.7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2.7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2.7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2.7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2.7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2.7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2.7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2.7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2.7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2.7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2.7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2.7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2.7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2.7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2.7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2.7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2.7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2.7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2.7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2.7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2.7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2.7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2.7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2.7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2.7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2.7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2.7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2.7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2.7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2.7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2.7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2.7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2.7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2.7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2.7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2.7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2.7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2.7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2.7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2.7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2.7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2.7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2.7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2.7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2.7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2.7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2.7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2.7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2.7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2.7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2.7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2.7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2.7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2.7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2.7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2.7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2.7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2.7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2.7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2.7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2.7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2.7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2.7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2.7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2.7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2.7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2.7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2.7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2.7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2.7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2.7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2.7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2.7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2.7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2.7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2.7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2.7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2.7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2.7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2.7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2.7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2.7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2.7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2.7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2.7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2.7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2.7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2.7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2.7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2.7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2.7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2.7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2.7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2.7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2.7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2.7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2.7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2.7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2.7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2.7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2.7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2.7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2.7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2.7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2.7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2.7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2.7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2.7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2.7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2.7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2.7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2.7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2.7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2.7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2.7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2.7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2.7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2.7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2.7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2.7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2.7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2.7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2.7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2.7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2.7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2.7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2.7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2.7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2.7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2.7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2.7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2.7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2.7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2.7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2.7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2.7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2.7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2.7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2.7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2.7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2.7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2.7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2.7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2.7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2.7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2.7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2.7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2.7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2.7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2.7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2.7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2.7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2.7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2.7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2.7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2.7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2.7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2.7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2.7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2.7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2.7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2.7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2.7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2.7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2.7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2.7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2.7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2.7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2.7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2.7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2.7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2.7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2.7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2.7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2.7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2.7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2.7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2.7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2.7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2.7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2.7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2.7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2.7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2.7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2.7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2.7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2.7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2.7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2.7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2.7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2.7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2.7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2.7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2.7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2.7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2.7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2.7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2.7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2.7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2.7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2.7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2.7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2.7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2.7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2.7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2.7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2.7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2.7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2.7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2.7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2.7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2.7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2.7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2.7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2.7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2.7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2.7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2.7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2.7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2.7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2.7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2.7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2.7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2.7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2.7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2.7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2.7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2.7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2.7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2.7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2.7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2.7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2.7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2.7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2.7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2.7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2.7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2.7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2.7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2.7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2.7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2.7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2.7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2.7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2.7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2.7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2.7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2.7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2.7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2.7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2.7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2.7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2.7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2.7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2.7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2.7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2.7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2.7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2.7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2.7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2.7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2.7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2.7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2.7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2.7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2.7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2.7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2.7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2.7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2.7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2.7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2.7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2.7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2.7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2.7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2.7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2.7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2.7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2.7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2.7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2.7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2.7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2.7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2.7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2.7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2.7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2.7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2.7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2.7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2.7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2.7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2.7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2.7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2.7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2.7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2.7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2.7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2.7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2.7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2.7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2.7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2.7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2.7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2.7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2.7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2.7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2.7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2.7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2.7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2.7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2.7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2.7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2.7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2.7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2.7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2.7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2.7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2.7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2.7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2.7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2.7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2.7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2.7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2.7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2.7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2.7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2.7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2.7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2.7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2.7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2.7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2.7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2.7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2.7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2.7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2.7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2.7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2.7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2.7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2.7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2.7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2.7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2.7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2.7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2.7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2.7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2.7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2.7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2.7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2.7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2.7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2.7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2.7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2.7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2.7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2.7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2.7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2.7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2.7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2.7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2.7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2.7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2.7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2.7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2.7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2.7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2.7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2.7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2.7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2.7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2.7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2.7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2.7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2.7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2.7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2.7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2.7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2.7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2.7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2.7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2.7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2.7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2.7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2.7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2.7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2.7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2.7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2.7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2.7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2.7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2.7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2.7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2.7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2.7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2.7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2.7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2.7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2.7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2.7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2.7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2.7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2.7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2.7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2.7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2.7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2.7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2.7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2.7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2.7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2.7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2.7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2.7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2.7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2.7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2.7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2.7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2.7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2.7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2.7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2.7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2.7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2.7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2.7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2.7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2.7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2.7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2.7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2.7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2.7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2.7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2.7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2.7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2.7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2.7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2.7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2.7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2.7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2.7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2.7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2.7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2.7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2.7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2.7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2.7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2.7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2.7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2.7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2.7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2.7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2.7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2.7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2.7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2.7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2.7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2.7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2.7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2.7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2.7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2.7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2.7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2.7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2.7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2.7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2.7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2.7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2.7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2.7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2.7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2.7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2.7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2.7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2.7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2.7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2.7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2.7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2.7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2.7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2.7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2.7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2.7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2.7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2.7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2.7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2.7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2.7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2.7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2.7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2.7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2.7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2.7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2.7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2.7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2.7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2.7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2.7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2.7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2.7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2.7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2.7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2.7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2.7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2.7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2.7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2.7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2.7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2.7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2.7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2.7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2.7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2.7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2.7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2.7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2.7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2.7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2.7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2.7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2.7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2.7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2.7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2.7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2.7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2.7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2.7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2.7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2.7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2.7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2.7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2.7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2.7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2.7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2.7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2.7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2.7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</sheetData>
  <phoneticPr fontId="13" type="noConversion"/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USR781</dc:creator>
  <cp:lastModifiedBy>USR781</cp:lastModifiedBy>
  <dcterms:created xsi:type="dcterms:W3CDTF">2022-01-07T02:56:19Z</dcterms:created>
  <dcterms:modified xsi:type="dcterms:W3CDTF">2022-01-07T02:56:19Z</dcterms:modified>
</cp:coreProperties>
</file>